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O3\Desktop\BLOG Themen\"/>
    </mc:Choice>
  </mc:AlternateContent>
  <bookViews>
    <workbookView xWindow="0" yWindow="0" windowWidth="17160" windowHeight="2370"/>
  </bookViews>
  <sheets>
    <sheet name="Tabelle1" sheetId="1" r:id="rId1"/>
  </sheets>
  <definedNames>
    <definedName name="_xlnm._FilterDatabase" localSheetId="0" hidden="1">Tabelle1!$B$3:$R$41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O39" i="1"/>
  <c r="O36" i="1"/>
  <c r="O35" i="1"/>
  <c r="O34" i="1"/>
  <c r="O25" i="1"/>
  <c r="O23" i="1"/>
  <c r="O19" i="1"/>
  <c r="O16" i="1"/>
  <c r="O9" i="1"/>
  <c r="O5" i="1"/>
  <c r="O4" i="1"/>
  <c r="O10" i="1"/>
  <c r="O40" i="1"/>
  <c r="O32" i="1"/>
  <c r="O22" i="1"/>
  <c r="O21" i="1"/>
  <c r="O8" i="1"/>
</calcChain>
</file>

<file path=xl/comments1.xml><?xml version="1.0" encoding="utf-8"?>
<comments xmlns="http://schemas.openxmlformats.org/spreadsheetml/2006/main">
  <authors>
    <author>Björn Kotzan</author>
  </authors>
  <commentList>
    <comment ref="D12" authorId="0" shapeId="0">
      <text>
        <r>
          <rPr>
            <b/>
            <sz val="9"/>
            <color indexed="81"/>
            <rFont val="Segoe UI"/>
            <family val="2"/>
          </rPr>
          <t>Björn Kotzan:</t>
        </r>
        <r>
          <rPr>
            <sz val="9"/>
            <color indexed="81"/>
            <rFont val="Segoe UI"/>
            <family val="2"/>
          </rPr>
          <t xml:space="preserve">
Continentale
BE BUSINESS
Tarifname Beitrag
BE BUSINESS /200
BeitrEntl., Okt '13
57,00
BE COMFORT-U /200
BeitrEntl., BAP:Mai '14
60,00
BE ECONOMY-U /200
BeitrEntl., BAP:Mai '14
59,00
BE SP1 /200
BeitrEntl., BAP:Mai '14
54,00
BE SP2 /200
BeitrEntl., BAP:Mai '14
54,00
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</rPr>
          <t>Björn Kotzan:</t>
        </r>
        <r>
          <rPr>
            <sz val="9"/>
            <color indexed="81"/>
            <rFont val="Segoe UI"/>
            <family val="2"/>
          </rPr>
          <t xml:space="preserve">
Debeka
N-SBM67
Tarifname Beitrag
N-SBM67 /200
BeitrEntl., Jan '13
53,60
NM67 /200
BeitrEntl., Jan '13
53,60
NW-SBM67 /200
BeitrEntl., Jan '13
53,20
NWM67 /200
BeitrEntl., Jan '13
53,60
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>Björn Kotzan:</t>
        </r>
        <r>
          <rPr>
            <sz val="9"/>
            <color indexed="81"/>
            <rFont val="Segoe UI"/>
            <family val="2"/>
          </rPr>
          <t xml:space="preserve">
HUK-Coburg
BEIT-ERM55
Tarifname Beitrag
BEIT-ERM55 /200
BeitrEntl., BAP:Mär '14
114,60
BEIT-ERM56 /200
BeitrEntl., BAP:Mär '14
109,20
BEIT-ERM57 /200
BeitrEntl., BAP:Mär '14
103,60
BEIT-ERM58 /200
BeitrEntl., BAP:Mär '14
98,40
BEIT-ERM59 /200
BeitrEntl., BAP:Mär '14
93,20
BEIT-ERM60 /200
BeitrEntl., BAP:Mär '14
88,20
BEIT-ERM61 /200
BeitrEntl., BAP:Mär '14
83,40
BEIT-ERM62 /200
BeitrEntl., BAP:Mär '14
79,00
BEIT-ERM63 /200
BeitrEntl., BAP:Mär '14
74,40
BEIT-ERM64 /200
BeitrEntl., BAP:Mär '14
70,00
BEIT-ERM65 /200
BeitrEntl., BAP:Mär '14
66,00
BEIT-ERM66 /200
BeitrEntl., BAP:Mär '14
62,00
BEIT-ERM67 /200
BeitrEntl., BAP:Mär '14
58,00
BEIT-ERM68 /200
BeitrEntl., BAP:Mär '14
54,20
BEIT-ERM69 /200
BeitrEntl., BAP:Mär '14
50,60
BEIT-ERM70 /200
BeitrEntl., BAP:Mär '14
47,00</t>
        </r>
      </text>
    </comment>
    <comment ref="D33" authorId="0" shapeId="0">
      <text>
        <r>
          <rPr>
            <b/>
            <sz val="9"/>
            <color indexed="81"/>
            <rFont val="Segoe UI"/>
            <family val="2"/>
          </rPr>
          <t>Björn Kotzan:</t>
        </r>
        <r>
          <rPr>
            <sz val="9"/>
            <color indexed="81"/>
            <rFont val="Segoe UI"/>
            <family val="2"/>
          </rPr>
          <t xml:space="preserve">
Pax-Familienfürsorge
BEIT-ERM55
Tarifname Beitrag
BEIT-ERM55 /200
BeitrEntl., BAP:Mär '14
121,40
BEIT-ERM56 /200
BeitrEntl., BAP:Mär '14
115,20
BEIT-ERM57 /200
BeitrEntl., BAP:Mär '14
109,60
BEIT-ERM58 /200
BeitrEntl., BAP:Mär '14
103,80
BEIT-ERM59 /200
BeitrEntl., BAP:Mär '14
98,60
BEIT-ERM60 /200
BeitrEntl., BAP:Mär '14
93,40
BEIT-ERM61 /200
BeitrEntl., BAP:Mär '14
88,20
BEIT-ERM62 /200
BeitrEntl., BAP:Mär '14
83,40
BEIT-ERM63 /200
BeitrEntl., BAP:Mär '14
78,60
BEIT-ERM64 /200
BeitrEntl., BAP:Mär '14
74,20
BEIT-ERM65 /200
BeitrEntl., BAP:Mär '14
69,80
BEIT-ERM66 /200
BeitrEntl., BAP:Mär '14
65,60
BEIT-ERM67 /200
BeitrEntl., BAP:Mär '14
61,40
BEIT-ERM68 /200
BeitrEntl., BAP:Mär '14
57,40
BEIT-ERM69 /200
BeitrEntl., BAP:Mär '14
53,60
BEIT-ERM70 /200
BeitrEntl., BAP:Mär '14
49,80</t>
        </r>
      </text>
    </comment>
    <comment ref="D37" authorId="0" shapeId="0">
      <text>
        <r>
          <rPr>
            <b/>
            <sz val="9"/>
            <color indexed="81"/>
            <rFont val="Segoe UI"/>
            <family val="2"/>
          </rPr>
          <t>Björn Kotzan:</t>
        </r>
        <r>
          <rPr>
            <sz val="9"/>
            <color indexed="81"/>
            <rFont val="Segoe UI"/>
            <family val="2"/>
          </rPr>
          <t xml:space="preserve">
Signal Iduna
peB 60
Tarifname Beitrag
peB 60 /200
BeitrEntl., BAP:Jan '14
93,78
peB 61 /200
BeitrEntl., BAP:Jan '14
88,80
peB 62 /200
BeitrEntl., BAP:Jan '14
83,98
peB 63 /200
BeitrEntl., BAP:Jan '14
79,32
peB 64 /200
BeitrEntl., BAP:Jan '14
74,82
peB 65 /200
BeitrEntl., BAP:Jan '14
70,46
peB 66 /200
BeitrEntl., BAP:Jan '14
66,26
peB 67 /200
BeitrEntl., BAP:Jan '14
62,20
peB 68 /200
BeitrEntl., BAP:Jan '14
58,28
peB 69 /200
BeitrEntl., BAP:Jan '14
54,50
peB 70 /200
BeitrEntl., BAP:Jan '14
50,84
</t>
        </r>
      </text>
    </comment>
  </commentList>
</comments>
</file>

<file path=xl/sharedStrings.xml><?xml version="1.0" encoding="utf-8"?>
<sst xmlns="http://schemas.openxmlformats.org/spreadsheetml/2006/main" count="450" uniqueCount="125">
  <si>
    <t>Gesellschaft</t>
  </si>
  <si>
    <t>Tarif</t>
  </si>
  <si>
    <t>Bezeichnung</t>
  </si>
  <si>
    <t>Begin</t>
  </si>
  <si>
    <t>Max. vom Beitrag</t>
  </si>
  <si>
    <t>Beitrag nach Beginn</t>
  </si>
  <si>
    <t>Allianz</t>
  </si>
  <si>
    <t>ja</t>
  </si>
  <si>
    <t>VUM</t>
  </si>
  <si>
    <t>Alte Oldenburger</t>
  </si>
  <si>
    <t>PBE</t>
  </si>
  <si>
    <t>AXA</t>
  </si>
  <si>
    <t>BEA-U</t>
  </si>
  <si>
    <t>Barmenia</t>
  </si>
  <si>
    <t>BA67</t>
  </si>
  <si>
    <t>BBKK</t>
  </si>
  <si>
    <t>BEST</t>
  </si>
  <si>
    <t>Central</t>
  </si>
  <si>
    <t>EBE63U</t>
  </si>
  <si>
    <t>nein</t>
  </si>
  <si>
    <t>Continentale</t>
  </si>
  <si>
    <t>Tarifabhängig</t>
  </si>
  <si>
    <t>Tabelle</t>
  </si>
  <si>
    <t>Deutscher Ring</t>
  </si>
  <si>
    <t>BSA</t>
  </si>
  <si>
    <t>DKV</t>
  </si>
  <si>
    <t>VV65</t>
  </si>
  <si>
    <t>Gothaer</t>
  </si>
  <si>
    <t>MediSafe</t>
  </si>
  <si>
    <t>Hallesche</t>
  </si>
  <si>
    <t>MBZ Flex</t>
  </si>
  <si>
    <t>Hanse-Merkur</t>
  </si>
  <si>
    <t>Huk-Coburg</t>
  </si>
  <si>
    <t>55-70</t>
  </si>
  <si>
    <t>inter</t>
  </si>
  <si>
    <t>Nürnberger</t>
  </si>
  <si>
    <t>BET</t>
  </si>
  <si>
    <t>Bruderhilfe Pax</t>
  </si>
  <si>
    <t>Provinzial</t>
  </si>
  <si>
    <t>R+V</t>
  </si>
  <si>
    <t>WBETU</t>
  </si>
  <si>
    <t>SDK</t>
  </si>
  <si>
    <t>BE</t>
  </si>
  <si>
    <t>Signal</t>
  </si>
  <si>
    <t>60-70</t>
  </si>
  <si>
    <t>UKV</t>
  </si>
  <si>
    <t>BEA 65</t>
  </si>
  <si>
    <t>Universa</t>
  </si>
  <si>
    <t>UniBE/Flex</t>
  </si>
  <si>
    <t>wüstenrot württembergische</t>
  </si>
  <si>
    <t>SBVU</t>
  </si>
  <si>
    <t>ohne</t>
  </si>
  <si>
    <t>ARAG</t>
  </si>
  <si>
    <t>Concordia</t>
  </si>
  <si>
    <t>CSS</t>
  </si>
  <si>
    <t>DBV</t>
  </si>
  <si>
    <t>DEVK</t>
  </si>
  <si>
    <t>die Bayerische</t>
  </si>
  <si>
    <t>Dt. Familienvor.</t>
  </si>
  <si>
    <t>janitos</t>
  </si>
  <si>
    <t>LKH</t>
  </si>
  <si>
    <t>LVM</t>
  </si>
  <si>
    <t>Mannheimer</t>
  </si>
  <si>
    <t>Mecklenburgische</t>
  </si>
  <si>
    <t>Münchner Verein</t>
  </si>
  <si>
    <t>die Stuttgarter</t>
  </si>
  <si>
    <t>-</t>
  </si>
  <si>
    <t>MBZ</t>
  </si>
  <si>
    <t>Amortisation</t>
  </si>
  <si>
    <t>AVB</t>
  </si>
  <si>
    <t>https://www.allianz.de/versicherung/gesundheit/avb/b151320.pdf</t>
  </si>
  <si>
    <t>http://www.alte-oldenburger.de/web/export/sites/aob/_resources/download_galerien/downloads_pdf/bedingungen/AVB_PBE.pdf</t>
  </si>
  <si>
    <t>http://www.barmenia.de/media/dokumente/tarifbedingungen_bk/K4643.pdf</t>
  </si>
  <si>
    <t>http://www.sivp.de/DR-Makler/dokumente/Beitragssenkung_Tarif_BSA_Unisex.pdf</t>
  </si>
  <si>
    <t>http://www.makler.gothaer.de/de/zg/produkte/kv/beitragsentlastung/tarifdetails_medisafe/tarifdetails_medisafe.jsp</t>
  </si>
  <si>
    <t>http://www.hallesche.de/service-h/faq/faq-mbzflex</t>
  </si>
  <si>
    <t>http://www.hansemerkur.de/c/document_library/get_file?uuid=90705001-1d79-49dc-977e-25ba75d9b758&amp;groupId=1685</t>
  </si>
  <si>
    <t>http://www.ruv.de/de/uec/bedingungen/aktuell/ruv-pkx_kranken_verbraucherinfo.pdf</t>
  </si>
  <si>
    <t>http://www.ukv.de/web/html/_resources/download_galerien/tarifuebersicht/BEA_65_unisex.pdf</t>
  </si>
  <si>
    <t>https://www.wuerttembergische-makler.de/rmedia/media/maklerportal/dokumente_18/kranken_1/40801_bedingungen_kranken.pdf</t>
  </si>
  <si>
    <t>http://cms.consal-maklerservice.de/web/export/sites/consal/_resources/download_galerien/druckstuecke/tarifbedingungen/best.pdf</t>
  </si>
  <si>
    <t>Abweichender Beginn</t>
  </si>
  <si>
    <t>individuell</t>
  </si>
  <si>
    <t>https://psp.onlinesuite.de/dokumente/Bedingungen/2576/25760223.pdf</t>
  </si>
  <si>
    <t>Besonderheit</t>
  </si>
  <si>
    <t>3 Jahre beitragsfrei</t>
  </si>
  <si>
    <t>Dynamik</t>
  </si>
  <si>
    <t>bis 59</t>
  </si>
  <si>
    <t>ab</t>
  </si>
  <si>
    <t>bis</t>
  </si>
  <si>
    <t>Erhöhungsoption</t>
  </si>
  <si>
    <t>Kündigung</t>
  </si>
  <si>
    <t>ja. Sofortige Ermäßigung</t>
  </si>
  <si>
    <t>ab 55</t>
  </si>
  <si>
    <t>ka</t>
  </si>
  <si>
    <t>ja. Anwartschaft</t>
  </si>
  <si>
    <t>https://psp.onlinesuite.de/dokumente/Bedingungen/2577/25770116.pdf</t>
  </si>
  <si>
    <t>63-66</t>
  </si>
  <si>
    <t>https://psp.onlinesuite.de/dokumente/Bedingungen/2574/25740109-U.pdf</t>
  </si>
  <si>
    <t>Steigerung ab 70</t>
  </si>
  <si>
    <t>ja.</t>
  </si>
  <si>
    <t>Ja, nach 48 Monaten.</t>
  </si>
  <si>
    <t>ja. AVB lesen!!</t>
  </si>
  <si>
    <t>ja. Nach 60 Monaten</t>
  </si>
  <si>
    <t>Ja. Totalverlust.</t>
  </si>
  <si>
    <t>Beitragsfrei ab 5. Jahr</t>
  </si>
  <si>
    <t>60-72</t>
  </si>
  <si>
    <t>36 Monate Mindestlaufzeit</t>
  </si>
  <si>
    <t>https://psp.onlinesuite.de/dokumente/Bedingungen/2558/25580122-U.pdf</t>
  </si>
  <si>
    <t>Ermäßigung zu Beginn</t>
  </si>
  <si>
    <t xml:space="preserve"> 10 Jahren Mindestlaufzeit</t>
  </si>
  <si>
    <t>portable Rückstellungen</t>
  </si>
  <si>
    <t>62-72</t>
  </si>
  <si>
    <t>Ja, nach 36 Monaten.</t>
  </si>
  <si>
    <t>PDF</t>
  </si>
  <si>
    <t>EA 40</t>
  </si>
  <si>
    <t>Mann</t>
  </si>
  <si>
    <t>Frau</t>
  </si>
  <si>
    <t>https://psp.onlinesuite.de/dokumente/Bedingungen/2551/25510120-U.pdf</t>
  </si>
  <si>
    <t>Beginn ab 63</t>
  </si>
  <si>
    <t>Debeka*</t>
  </si>
  <si>
    <t xml:space="preserve">ab dem 60. </t>
  </si>
  <si>
    <t>Zahlpause möglich.</t>
  </si>
  <si>
    <t>ja. Anwartschaft.</t>
  </si>
  <si>
    <t>Steigerung nach Beginn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</si>
</sst>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\ &quot;€&quot;"/>
    <numFmt numFmtId="166" formatCode="0.0"/>
    <numFmt numFmtId="167" formatCode="#,##0.0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1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4" fontId="3" fillId="0" borderId="0" xfId="0" applyNumberFormat="1" applyFont="1"/>
    <xf numFmtId="14" fontId="4" fillId="0" borderId="0" xfId="0" applyNumberFormat="1" applyFont="1"/>
    <xf numFmtId="0" fontId="4" fillId="0" borderId="0" xfId="0" applyFont="1"/>
    <xf numFmtId="0" fontId="3" fillId="0" borderId="0" xfId="0" applyFont="1"/>
    <xf numFmtId="9" fontId="0" fillId="3" borderId="1" xfId="0" applyNumberFormat="1" applyFont="1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0" borderId="1" xfId="0" applyFill="1" applyBorder="1"/>
    <xf numFmtId="0" fontId="5" fillId="0" borderId="1" xfId="1" applyBorder="1"/>
    <xf numFmtId="0" fontId="5" fillId="3" borderId="1" xfId="1" applyFill="1" applyBorder="1"/>
    <xf numFmtId="0" fontId="0" fillId="2" borderId="1" xfId="0" applyFill="1" applyBorder="1"/>
    <xf numFmtId="165" fontId="0" fillId="0" borderId="1" xfId="0" applyNumberFormat="1" applyBorder="1" applyAlignment="1">
      <alignment horizontal="right"/>
    </xf>
    <xf numFmtId="166" fontId="0" fillId="0" borderId="1" xfId="0" applyNumberFormat="1" applyBorder="1"/>
    <xf numFmtId="167" fontId="0" fillId="0" borderId="1" xfId="0" applyNumberFormat="1" applyBorder="1"/>
    <xf numFmtId="165" fontId="0" fillId="3" borderId="1" xfId="0" applyNumberFormat="1" applyFill="1" applyBorder="1" applyAlignment="1">
      <alignment horizontal="right"/>
    </xf>
    <xf numFmtId="166" fontId="0" fillId="3" borderId="1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nsemerkur.de/c/document_library/get_file?uuid=90705001-1d79-49dc-977e-25ba75d9b758&amp;groupId=1685" TargetMode="External"/><Relationship Id="rId13" Type="http://schemas.openxmlformats.org/officeDocument/2006/relationships/hyperlink" Target="https://psp.onlinesuite.de/dokumente/Bedingungen/2577/25770116.pdf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://www.alte-oldenburger.de/web/export/sites/aob/_resources/download_galerien/downloads_pdf/bedingungen/AVB_PBE.pdf" TargetMode="External"/><Relationship Id="rId7" Type="http://schemas.openxmlformats.org/officeDocument/2006/relationships/hyperlink" Target="http://www.hallesche.de/service-h/faq/faq-mbzflex" TargetMode="External"/><Relationship Id="rId12" Type="http://schemas.openxmlformats.org/officeDocument/2006/relationships/hyperlink" Target="https://psp.onlinesuite.de/dokumente/Bedingungen/2576/25760223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www.allianz.de/versicherung/gesundheit/avb/b1513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ruv.de/de/uec/bedingungen/aktuell/ruv-pkx_kranken_verbraucherinfo.pdf" TargetMode="External"/><Relationship Id="rId6" Type="http://schemas.openxmlformats.org/officeDocument/2006/relationships/hyperlink" Target="http://www.makler.gothaer.de/de/zg/produkte/kv/beitragsentlastung/tarifdetails_medisafe/tarifdetails_medisafe.jsp" TargetMode="External"/><Relationship Id="rId11" Type="http://schemas.openxmlformats.org/officeDocument/2006/relationships/hyperlink" Target="http://cms.consal-maklerservice.de/web/export/sites/consal/_resources/download_galerien/druckstuecke/tarifbedingungen/best.pdf" TargetMode="External"/><Relationship Id="rId5" Type="http://schemas.openxmlformats.org/officeDocument/2006/relationships/hyperlink" Target="http://www.sivp.de/DR-Makler/dokumente/Beitragssenkung_Tarif_BSA_Unisex.pdf" TargetMode="External"/><Relationship Id="rId15" Type="http://schemas.openxmlformats.org/officeDocument/2006/relationships/hyperlink" Target="https://psp.onlinesuite.de/dokumente/Bedingungen/2551/25510120-U.pdf" TargetMode="External"/><Relationship Id="rId10" Type="http://schemas.openxmlformats.org/officeDocument/2006/relationships/hyperlink" Target="https://www.wuerttembergische-makler.de/rmedia/media/maklerportal/dokumente_18/kranken_1/40801_bedingungen_kranken.pdf" TargetMode="External"/><Relationship Id="rId4" Type="http://schemas.openxmlformats.org/officeDocument/2006/relationships/hyperlink" Target="http://www.barmenia.de/media/dokumente/tarifbedingungen_bk/K4643.pdf" TargetMode="External"/><Relationship Id="rId9" Type="http://schemas.openxmlformats.org/officeDocument/2006/relationships/hyperlink" Target="http://www.ukv.de/web/html/_resources/download_galerien/tarifuebersicht/BEA_65_unisex.pdf" TargetMode="External"/><Relationship Id="rId14" Type="http://schemas.openxmlformats.org/officeDocument/2006/relationships/hyperlink" Target="https://psp.onlinesuite.de/dokumente/Bedingungen/2574/25740109-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41"/>
  <sheetViews>
    <sheetView tabSelected="1" workbookViewId="0">
      <selection activeCell="J29" sqref="J29"/>
    </sheetView>
  </sheetViews>
  <sheetFormatPr baseColWidth="10" defaultRowHeight="15" x14ac:dyDescent="0.25"/>
  <cols>
    <col min="1" max="1" width="4.28515625" customWidth="1"/>
    <col min="2" max="2" width="14.7109375" customWidth="1"/>
    <col min="4" max="4" width="13.28515625" customWidth="1"/>
    <col min="5" max="6" width="11.42578125" customWidth="1"/>
    <col min="7" max="7" width="18.7109375" customWidth="1"/>
    <col min="8" max="8" width="24.5703125" customWidth="1"/>
    <col min="9" max="9" width="26.85546875" customWidth="1"/>
    <col min="10" max="10" width="23.5703125" customWidth="1"/>
    <col min="11" max="11" width="17.140625" customWidth="1"/>
    <col min="12" max="12" width="4.42578125" customWidth="1"/>
    <col min="13" max="13" width="4.5703125" customWidth="1"/>
    <col min="14" max="14" width="8.85546875" customWidth="1"/>
    <col min="15" max="15" width="14.28515625" customWidth="1"/>
    <col min="16" max="17" width="5.85546875" customWidth="1"/>
  </cols>
  <sheetData>
    <row r="2" spans="1:18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7"/>
      <c r="O2" s="8"/>
      <c r="P2" s="8"/>
      <c r="Q2" s="8"/>
      <c r="R2" s="9"/>
    </row>
    <row r="3" spans="1:18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81</v>
      </c>
      <c r="I3" s="1" t="s">
        <v>84</v>
      </c>
      <c r="J3" s="1" t="s">
        <v>91</v>
      </c>
      <c r="K3" s="1" t="s">
        <v>86</v>
      </c>
      <c r="L3" s="1" t="s">
        <v>88</v>
      </c>
      <c r="M3" s="1" t="s">
        <v>89</v>
      </c>
      <c r="N3" s="1" t="s">
        <v>115</v>
      </c>
      <c r="O3" s="16" t="s">
        <v>68</v>
      </c>
      <c r="P3" s="16" t="s">
        <v>116</v>
      </c>
      <c r="Q3" s="16" t="s">
        <v>117</v>
      </c>
      <c r="R3" s="16" t="s">
        <v>69</v>
      </c>
    </row>
    <row r="4" spans="1:18" x14ac:dyDescent="0.25">
      <c r="A4" s="1">
        <v>1</v>
      </c>
      <c r="B4" s="1" t="s">
        <v>6</v>
      </c>
      <c r="C4" s="1" t="s">
        <v>7</v>
      </c>
      <c r="D4" s="1" t="s">
        <v>8</v>
      </c>
      <c r="E4" s="2">
        <v>65</v>
      </c>
      <c r="F4" s="3">
        <v>0.8</v>
      </c>
      <c r="G4" s="11">
        <v>1</v>
      </c>
      <c r="H4" s="5" t="s">
        <v>94</v>
      </c>
      <c r="I4" s="5" t="s">
        <v>66</v>
      </c>
      <c r="J4" s="5" t="s">
        <v>92</v>
      </c>
      <c r="K4" s="5" t="s">
        <v>94</v>
      </c>
      <c r="L4" s="5">
        <v>21</v>
      </c>
      <c r="M4" s="5">
        <v>59</v>
      </c>
      <c r="N4" s="20">
        <v>68</v>
      </c>
      <c r="O4" s="21">
        <f>((N4*300)/(200-N4)/12)+E4</f>
        <v>77.878787878787875</v>
      </c>
      <c r="P4" s="21">
        <v>68.400000000000006</v>
      </c>
      <c r="Q4" s="21">
        <v>74.599999999999994</v>
      </c>
      <c r="R4" s="17" t="s">
        <v>70</v>
      </c>
    </row>
    <row r="5" spans="1:18" x14ac:dyDescent="0.25">
      <c r="A5" s="1">
        <v>2</v>
      </c>
      <c r="B5" s="1" t="s">
        <v>9</v>
      </c>
      <c r="C5" s="1" t="s">
        <v>7</v>
      </c>
      <c r="D5" s="1" t="s">
        <v>10</v>
      </c>
      <c r="E5" s="2">
        <v>65</v>
      </c>
      <c r="F5" s="3">
        <v>0.8</v>
      </c>
      <c r="G5" s="12">
        <v>1</v>
      </c>
      <c r="H5" s="5" t="s">
        <v>44</v>
      </c>
      <c r="I5" s="5" t="s">
        <v>111</v>
      </c>
      <c r="J5" s="5" t="s">
        <v>92</v>
      </c>
      <c r="K5" s="5" t="s">
        <v>90</v>
      </c>
      <c r="L5" s="5">
        <v>21</v>
      </c>
      <c r="M5" s="5">
        <v>59</v>
      </c>
      <c r="N5" s="20">
        <v>76.8</v>
      </c>
      <c r="O5" s="21">
        <f>((N5*300)/(200-N5)/12)+E5</f>
        <v>80.584415584415581</v>
      </c>
      <c r="P5" s="21">
        <v>68.400000000000006</v>
      </c>
      <c r="Q5" s="21">
        <v>74.599999999999994</v>
      </c>
      <c r="R5" s="17" t="s">
        <v>71</v>
      </c>
    </row>
    <row r="6" spans="1:18" x14ac:dyDescent="0.25">
      <c r="A6" s="1">
        <v>3</v>
      </c>
      <c r="B6" s="1" t="s">
        <v>52</v>
      </c>
      <c r="C6" s="1" t="s">
        <v>19</v>
      </c>
      <c r="D6" s="1" t="s">
        <v>66</v>
      </c>
      <c r="E6" s="1" t="s">
        <v>66</v>
      </c>
      <c r="F6" s="1" t="s">
        <v>66</v>
      </c>
      <c r="G6" s="1" t="s">
        <v>66</v>
      </c>
      <c r="H6" s="1" t="s">
        <v>66</v>
      </c>
      <c r="I6" s="1" t="s">
        <v>66</v>
      </c>
      <c r="J6" s="1" t="s">
        <v>66</v>
      </c>
      <c r="K6" s="1" t="s">
        <v>66</v>
      </c>
      <c r="L6" s="1" t="s">
        <v>66</v>
      </c>
      <c r="M6" s="1" t="s">
        <v>66</v>
      </c>
      <c r="N6" s="1" t="s">
        <v>66</v>
      </c>
      <c r="O6" s="16" t="s">
        <v>66</v>
      </c>
      <c r="P6" s="16" t="s">
        <v>66</v>
      </c>
      <c r="Q6" s="16" t="s">
        <v>66</v>
      </c>
      <c r="R6" s="16" t="s">
        <v>66</v>
      </c>
    </row>
    <row r="7" spans="1:18" x14ac:dyDescent="0.25">
      <c r="A7" s="1">
        <v>4</v>
      </c>
      <c r="B7" s="1" t="s">
        <v>11</v>
      </c>
      <c r="C7" s="1" t="s">
        <v>7</v>
      </c>
      <c r="D7" s="1" t="s">
        <v>12</v>
      </c>
      <c r="E7" s="2">
        <v>67</v>
      </c>
      <c r="F7" s="3">
        <v>1</v>
      </c>
      <c r="G7" s="12">
        <v>0.25</v>
      </c>
      <c r="H7" s="5" t="s">
        <v>7</v>
      </c>
      <c r="I7" s="5" t="s">
        <v>66</v>
      </c>
      <c r="J7" s="5" t="s">
        <v>113</v>
      </c>
      <c r="K7" s="5" t="s">
        <v>90</v>
      </c>
      <c r="L7" s="5">
        <v>20</v>
      </c>
      <c r="M7" s="5">
        <v>61</v>
      </c>
      <c r="N7" s="20">
        <v>78</v>
      </c>
      <c r="O7" s="21">
        <v>78.7</v>
      </c>
      <c r="P7" s="21">
        <v>68.400000000000006</v>
      </c>
      <c r="Q7" s="21">
        <v>74.599999999999994</v>
      </c>
      <c r="R7" s="18" t="s">
        <v>114</v>
      </c>
    </row>
    <row r="8" spans="1:18" x14ac:dyDescent="0.25">
      <c r="A8" s="1">
        <v>5</v>
      </c>
      <c r="B8" s="1" t="s">
        <v>13</v>
      </c>
      <c r="C8" s="1" t="s">
        <v>7</v>
      </c>
      <c r="D8" s="1" t="s">
        <v>14</v>
      </c>
      <c r="E8" s="2">
        <v>67</v>
      </c>
      <c r="F8" s="3">
        <v>1</v>
      </c>
      <c r="G8" s="12">
        <v>1</v>
      </c>
      <c r="H8" s="5" t="s">
        <v>112</v>
      </c>
      <c r="I8" s="5" t="s">
        <v>111</v>
      </c>
      <c r="J8" s="5" t="s">
        <v>92</v>
      </c>
      <c r="K8" s="5" t="s">
        <v>7</v>
      </c>
      <c r="L8" s="5">
        <v>21</v>
      </c>
      <c r="M8" s="5">
        <v>55</v>
      </c>
      <c r="N8" s="20">
        <v>72</v>
      </c>
      <c r="O8" s="21">
        <f>(N8*324/128/12)+67</f>
        <v>82.1875</v>
      </c>
      <c r="P8" s="21">
        <v>68.400000000000006</v>
      </c>
      <c r="Q8" s="21">
        <v>74.599999999999994</v>
      </c>
      <c r="R8" s="17" t="s">
        <v>72</v>
      </c>
    </row>
    <row r="9" spans="1:18" x14ac:dyDescent="0.25">
      <c r="A9" s="1">
        <v>6</v>
      </c>
      <c r="B9" s="1" t="s">
        <v>15</v>
      </c>
      <c r="C9" s="1" t="s">
        <v>7</v>
      </c>
      <c r="D9" s="1" t="s">
        <v>16</v>
      </c>
      <c r="E9" s="14">
        <v>65</v>
      </c>
      <c r="F9" s="13">
        <v>0.6</v>
      </c>
      <c r="G9" s="12">
        <v>1</v>
      </c>
      <c r="H9" s="5" t="s">
        <v>93</v>
      </c>
      <c r="I9" s="5" t="s">
        <v>66</v>
      </c>
      <c r="J9" s="5" t="s">
        <v>92</v>
      </c>
      <c r="K9" s="5" t="s">
        <v>94</v>
      </c>
      <c r="L9" s="5" t="s">
        <v>94</v>
      </c>
      <c r="M9" s="5" t="s">
        <v>94</v>
      </c>
      <c r="N9" s="20">
        <v>71.599999999999994</v>
      </c>
      <c r="O9" s="21">
        <f>((N9*300)/(200-N9)/12)+E9</f>
        <v>78.940809968847347</v>
      </c>
      <c r="P9" s="21">
        <v>68.400000000000006</v>
      </c>
      <c r="Q9" s="21">
        <v>74.599999999999994</v>
      </c>
      <c r="R9" s="17" t="s">
        <v>80</v>
      </c>
    </row>
    <row r="10" spans="1:18" x14ac:dyDescent="0.25">
      <c r="A10" s="1">
        <v>7</v>
      </c>
      <c r="B10" s="1" t="s">
        <v>17</v>
      </c>
      <c r="C10" s="1" t="s">
        <v>7</v>
      </c>
      <c r="D10" s="1" t="s">
        <v>18</v>
      </c>
      <c r="E10" s="2">
        <v>63</v>
      </c>
      <c r="F10" s="3">
        <v>1</v>
      </c>
      <c r="G10" s="12">
        <v>1</v>
      </c>
      <c r="H10" s="5" t="s">
        <v>7</v>
      </c>
      <c r="I10" s="5" t="s">
        <v>119</v>
      </c>
      <c r="J10" s="5" t="s">
        <v>92</v>
      </c>
      <c r="K10" s="5" t="s">
        <v>90</v>
      </c>
      <c r="L10" s="5">
        <v>20</v>
      </c>
      <c r="M10" s="5">
        <v>60</v>
      </c>
      <c r="N10" s="20">
        <v>70</v>
      </c>
      <c r="O10" s="22">
        <f>(N10*276/130/12)+63</f>
        <v>75.384615384615387</v>
      </c>
      <c r="P10" s="21">
        <v>68.400000000000006</v>
      </c>
      <c r="Q10" s="21">
        <v>74.599999999999994</v>
      </c>
      <c r="R10" s="18" t="s">
        <v>118</v>
      </c>
    </row>
    <row r="11" spans="1:18" x14ac:dyDescent="0.25">
      <c r="A11" s="1">
        <v>8</v>
      </c>
      <c r="B11" s="1" t="s">
        <v>53</v>
      </c>
      <c r="C11" s="1" t="s">
        <v>19</v>
      </c>
      <c r="D11" s="1" t="s">
        <v>66</v>
      </c>
      <c r="E11" s="1" t="s">
        <v>66</v>
      </c>
      <c r="F11" s="1" t="s">
        <v>66</v>
      </c>
      <c r="G11" s="1" t="s">
        <v>66</v>
      </c>
      <c r="H11" s="1" t="s">
        <v>66</v>
      </c>
      <c r="I11" s="1" t="s">
        <v>66</v>
      </c>
      <c r="J11" s="1" t="s">
        <v>66</v>
      </c>
      <c r="K11" s="1" t="s">
        <v>66</v>
      </c>
      <c r="L11" s="1" t="s">
        <v>66</v>
      </c>
      <c r="M11" s="1" t="s">
        <v>66</v>
      </c>
      <c r="N11" s="1" t="s">
        <v>66</v>
      </c>
      <c r="O11" s="16" t="s">
        <v>66</v>
      </c>
      <c r="P11" s="16" t="s">
        <v>66</v>
      </c>
      <c r="Q11" s="16" t="s">
        <v>66</v>
      </c>
      <c r="R11" s="16" t="s">
        <v>66</v>
      </c>
    </row>
    <row r="12" spans="1:18" x14ac:dyDescent="0.25">
      <c r="A12" s="1">
        <v>9</v>
      </c>
      <c r="B12" s="1" t="s">
        <v>20</v>
      </c>
      <c r="C12" s="1" t="s">
        <v>7</v>
      </c>
      <c r="D12" s="1" t="s">
        <v>21</v>
      </c>
      <c r="E12" s="5">
        <v>65</v>
      </c>
      <c r="F12" s="13">
        <v>1</v>
      </c>
      <c r="G12" s="12">
        <v>1</v>
      </c>
      <c r="H12" s="5" t="s">
        <v>44</v>
      </c>
      <c r="I12" s="5"/>
      <c r="J12" s="5"/>
      <c r="K12" s="5"/>
      <c r="L12" s="5"/>
      <c r="M12" s="5"/>
      <c r="N12" s="23" t="s">
        <v>22</v>
      </c>
      <c r="O12" s="15" t="s">
        <v>82</v>
      </c>
      <c r="P12" s="21">
        <v>68.400000000000006</v>
      </c>
      <c r="Q12" s="21">
        <v>74.599999999999994</v>
      </c>
      <c r="R12" s="19"/>
    </row>
    <row r="13" spans="1:18" x14ac:dyDescent="0.25">
      <c r="A13" s="1">
        <v>10</v>
      </c>
      <c r="B13" s="1" t="s">
        <v>54</v>
      </c>
      <c r="C13" s="1" t="s">
        <v>19</v>
      </c>
      <c r="D13" s="1" t="s">
        <v>66</v>
      </c>
      <c r="E13" s="1" t="s">
        <v>66</v>
      </c>
      <c r="F13" s="1" t="s">
        <v>66</v>
      </c>
      <c r="G13" s="1" t="s">
        <v>66</v>
      </c>
      <c r="H13" s="1" t="s">
        <v>66</v>
      </c>
      <c r="I13" s="1" t="s">
        <v>66</v>
      </c>
      <c r="J13" s="1" t="s">
        <v>66</v>
      </c>
      <c r="K13" s="1" t="s">
        <v>66</v>
      </c>
      <c r="L13" s="1" t="s">
        <v>66</v>
      </c>
      <c r="M13" s="1" t="s">
        <v>66</v>
      </c>
      <c r="N13" s="1" t="s">
        <v>66</v>
      </c>
      <c r="O13" s="16" t="s">
        <v>66</v>
      </c>
      <c r="P13" s="16" t="s">
        <v>66</v>
      </c>
      <c r="Q13" s="16" t="s">
        <v>66</v>
      </c>
      <c r="R13" s="16" t="s">
        <v>66</v>
      </c>
    </row>
    <row r="14" spans="1:18" x14ac:dyDescent="0.25">
      <c r="A14" s="1">
        <v>11</v>
      </c>
      <c r="B14" s="1" t="s">
        <v>55</v>
      </c>
      <c r="C14" s="1" t="s">
        <v>19</v>
      </c>
      <c r="D14" s="1" t="s">
        <v>66</v>
      </c>
      <c r="E14" s="1" t="s">
        <v>66</v>
      </c>
      <c r="F14" s="1" t="s">
        <v>66</v>
      </c>
      <c r="G14" s="1" t="s">
        <v>66</v>
      </c>
      <c r="H14" s="1" t="s">
        <v>66</v>
      </c>
      <c r="I14" s="1" t="s">
        <v>66</v>
      </c>
      <c r="J14" s="1" t="s">
        <v>66</v>
      </c>
      <c r="K14" s="1" t="s">
        <v>66</v>
      </c>
      <c r="L14" s="1" t="s">
        <v>66</v>
      </c>
      <c r="M14" s="1" t="s">
        <v>66</v>
      </c>
      <c r="N14" s="1" t="s">
        <v>66</v>
      </c>
      <c r="O14" s="16" t="s">
        <v>66</v>
      </c>
      <c r="P14" s="16" t="s">
        <v>66</v>
      </c>
      <c r="Q14" s="16" t="s">
        <v>66</v>
      </c>
      <c r="R14" s="16" t="s">
        <v>66</v>
      </c>
    </row>
    <row r="15" spans="1:18" x14ac:dyDescent="0.25">
      <c r="A15" s="1">
        <v>12</v>
      </c>
      <c r="B15" s="1" t="s">
        <v>120</v>
      </c>
      <c r="C15" s="1" t="s">
        <v>7</v>
      </c>
      <c r="D15" s="1" t="s">
        <v>22</v>
      </c>
      <c r="E15" s="5">
        <v>67</v>
      </c>
      <c r="F15" s="13">
        <v>0.5</v>
      </c>
      <c r="G15" s="12">
        <v>1</v>
      </c>
      <c r="H15" s="5" t="s">
        <v>121</v>
      </c>
      <c r="I15" s="5" t="s">
        <v>122</v>
      </c>
      <c r="J15" s="5" t="s">
        <v>123</v>
      </c>
      <c r="K15" s="5" t="s">
        <v>7</v>
      </c>
      <c r="L15" s="5">
        <v>20</v>
      </c>
      <c r="M15" s="5">
        <v>60</v>
      </c>
      <c r="N15" s="20" t="s">
        <v>22</v>
      </c>
      <c r="O15" s="21" t="s">
        <v>66</v>
      </c>
      <c r="P15" s="21">
        <v>68.400000000000006</v>
      </c>
      <c r="Q15" s="21">
        <v>74.599999999999994</v>
      </c>
      <c r="R15" s="19"/>
    </row>
    <row r="16" spans="1:18" x14ac:dyDescent="0.25">
      <c r="A16" s="1">
        <v>13</v>
      </c>
      <c r="B16" s="1" t="s">
        <v>23</v>
      </c>
      <c r="C16" s="1" t="s">
        <v>7</v>
      </c>
      <c r="D16" s="1" t="s">
        <v>24</v>
      </c>
      <c r="E16" s="2">
        <v>65</v>
      </c>
      <c r="F16" s="3">
        <v>1</v>
      </c>
      <c r="G16" s="12">
        <v>1</v>
      </c>
      <c r="H16" s="5" t="s">
        <v>110</v>
      </c>
      <c r="I16" s="5" t="s">
        <v>66</v>
      </c>
      <c r="J16" s="5" t="s">
        <v>109</v>
      </c>
      <c r="K16" s="5" t="s">
        <v>94</v>
      </c>
      <c r="L16" s="5" t="s">
        <v>94</v>
      </c>
      <c r="M16" s="5" t="s">
        <v>94</v>
      </c>
      <c r="N16" s="20">
        <v>74.2</v>
      </c>
      <c r="O16" s="21">
        <f>((N16*300)/(200-N16)/12)+E16</f>
        <v>79.745627980922094</v>
      </c>
      <c r="P16" s="21">
        <v>68.400000000000006</v>
      </c>
      <c r="Q16" s="21">
        <v>74.599999999999994</v>
      </c>
      <c r="R16" s="17" t="s">
        <v>73</v>
      </c>
    </row>
    <row r="17" spans="1:18" x14ac:dyDescent="0.25">
      <c r="A17" s="1">
        <v>14</v>
      </c>
      <c r="B17" s="1" t="s">
        <v>56</v>
      </c>
      <c r="C17" s="1" t="s">
        <v>19</v>
      </c>
      <c r="D17" s="1" t="s">
        <v>66</v>
      </c>
      <c r="E17" s="1" t="s">
        <v>66</v>
      </c>
      <c r="F17" s="1" t="s">
        <v>66</v>
      </c>
      <c r="G17" s="1" t="s">
        <v>66</v>
      </c>
      <c r="H17" s="1" t="s">
        <v>66</v>
      </c>
      <c r="I17" s="1" t="s">
        <v>66</v>
      </c>
      <c r="J17" s="1" t="s">
        <v>66</v>
      </c>
      <c r="K17" s="1" t="s">
        <v>66</v>
      </c>
      <c r="L17" s="1" t="s">
        <v>66</v>
      </c>
      <c r="M17" s="1" t="s">
        <v>66</v>
      </c>
      <c r="N17" s="1" t="s">
        <v>66</v>
      </c>
      <c r="O17" s="16" t="s">
        <v>66</v>
      </c>
      <c r="P17" s="16" t="s">
        <v>66</v>
      </c>
      <c r="Q17" s="16" t="s">
        <v>66</v>
      </c>
      <c r="R17" s="16" t="s">
        <v>66</v>
      </c>
    </row>
    <row r="18" spans="1:18" x14ac:dyDescent="0.25">
      <c r="A18" s="1">
        <v>15</v>
      </c>
      <c r="B18" s="1" t="s">
        <v>57</v>
      </c>
      <c r="C18" s="1" t="s">
        <v>19</v>
      </c>
      <c r="D18" s="1" t="s">
        <v>66</v>
      </c>
      <c r="E18" s="1" t="s">
        <v>66</v>
      </c>
      <c r="F18" s="1" t="s">
        <v>66</v>
      </c>
      <c r="G18" s="1" t="s">
        <v>66</v>
      </c>
      <c r="H18" s="1" t="s">
        <v>66</v>
      </c>
      <c r="I18" s="1" t="s">
        <v>66</v>
      </c>
      <c r="J18" s="1" t="s">
        <v>66</v>
      </c>
      <c r="K18" s="1" t="s">
        <v>66</v>
      </c>
      <c r="L18" s="1" t="s">
        <v>66</v>
      </c>
      <c r="M18" s="1" t="s">
        <v>66</v>
      </c>
      <c r="N18" s="1" t="s">
        <v>66</v>
      </c>
      <c r="O18" s="16" t="s">
        <v>66</v>
      </c>
      <c r="P18" s="16" t="s">
        <v>66</v>
      </c>
      <c r="Q18" s="16" t="s">
        <v>66</v>
      </c>
      <c r="R18" s="16" t="s">
        <v>66</v>
      </c>
    </row>
    <row r="19" spans="1:18" x14ac:dyDescent="0.25">
      <c r="A19" s="15">
        <v>16</v>
      </c>
      <c r="B19" s="15" t="s">
        <v>25</v>
      </c>
      <c r="C19" s="15" t="s">
        <v>7</v>
      </c>
      <c r="D19" s="15" t="s">
        <v>26</v>
      </c>
      <c r="E19" s="5">
        <v>65</v>
      </c>
      <c r="F19" s="13">
        <v>1</v>
      </c>
      <c r="G19" s="12">
        <v>1</v>
      </c>
      <c r="H19" s="5" t="s">
        <v>7</v>
      </c>
      <c r="I19" s="5" t="s">
        <v>66</v>
      </c>
      <c r="J19" s="5" t="s">
        <v>92</v>
      </c>
      <c r="K19" s="5" t="s">
        <v>90</v>
      </c>
      <c r="L19" s="5">
        <v>20</v>
      </c>
      <c r="M19" s="5">
        <v>59</v>
      </c>
      <c r="N19" s="20">
        <v>74.040000000000006</v>
      </c>
      <c r="O19" s="21">
        <f>((N19*300)/(200-N19)/12)+E19</f>
        <v>79.695141314703079</v>
      </c>
      <c r="P19" s="21">
        <v>68.400000000000006</v>
      </c>
      <c r="Q19" s="21">
        <v>74.599999999999994</v>
      </c>
      <c r="R19" s="17" t="s">
        <v>108</v>
      </c>
    </row>
    <row r="20" spans="1:18" x14ac:dyDescent="0.25">
      <c r="A20" s="1">
        <v>17</v>
      </c>
      <c r="B20" s="1" t="s">
        <v>58</v>
      </c>
      <c r="C20" s="1" t="s">
        <v>19</v>
      </c>
      <c r="D20" s="1" t="s">
        <v>66</v>
      </c>
      <c r="E20" s="1" t="s">
        <v>66</v>
      </c>
      <c r="F20" s="1" t="s">
        <v>66</v>
      </c>
      <c r="G20" s="1" t="s">
        <v>66</v>
      </c>
      <c r="H20" s="1" t="s">
        <v>66</v>
      </c>
      <c r="I20" s="1" t="s">
        <v>66</v>
      </c>
      <c r="J20" s="1" t="s">
        <v>66</v>
      </c>
      <c r="K20" s="1" t="s">
        <v>66</v>
      </c>
      <c r="L20" s="1" t="s">
        <v>66</v>
      </c>
      <c r="M20" s="1" t="s">
        <v>66</v>
      </c>
      <c r="N20" s="1" t="s">
        <v>66</v>
      </c>
      <c r="O20" s="16" t="s">
        <v>66</v>
      </c>
      <c r="P20" s="16" t="s">
        <v>66</v>
      </c>
      <c r="Q20" s="16" t="s">
        <v>66</v>
      </c>
      <c r="R20" s="16" t="s">
        <v>66</v>
      </c>
    </row>
    <row r="21" spans="1:18" x14ac:dyDescent="0.25">
      <c r="A21" s="1">
        <v>18</v>
      </c>
      <c r="B21" s="1" t="s">
        <v>27</v>
      </c>
      <c r="C21" s="1" t="s">
        <v>7</v>
      </c>
      <c r="D21" s="1" t="s">
        <v>28</v>
      </c>
      <c r="E21" s="2">
        <v>67</v>
      </c>
      <c r="F21" s="3" t="s">
        <v>51</v>
      </c>
      <c r="G21" s="12">
        <v>1</v>
      </c>
      <c r="H21" s="5" t="s">
        <v>106</v>
      </c>
      <c r="I21" s="5" t="s">
        <v>107</v>
      </c>
      <c r="J21" s="5" t="s">
        <v>92</v>
      </c>
      <c r="K21" s="5" t="s">
        <v>90</v>
      </c>
      <c r="L21" s="5">
        <v>21</v>
      </c>
      <c r="M21" s="5">
        <v>69</v>
      </c>
      <c r="N21" s="20">
        <v>67.2</v>
      </c>
      <c r="O21" s="21">
        <f>(N21*324/132.8/12)+67</f>
        <v>80.662650602409641</v>
      </c>
      <c r="P21" s="21">
        <v>68.400000000000006</v>
      </c>
      <c r="Q21" s="21">
        <v>74.599999999999994</v>
      </c>
      <c r="R21" s="17" t="s">
        <v>74</v>
      </c>
    </row>
    <row r="22" spans="1:18" x14ac:dyDescent="0.25">
      <c r="A22" s="1">
        <v>19</v>
      </c>
      <c r="B22" s="1" t="s">
        <v>29</v>
      </c>
      <c r="C22" s="1" t="s">
        <v>7</v>
      </c>
      <c r="D22" s="1" t="s">
        <v>30</v>
      </c>
      <c r="E22" s="5">
        <v>67</v>
      </c>
      <c r="F22" s="13">
        <v>1</v>
      </c>
      <c r="G22" s="12">
        <v>1</v>
      </c>
      <c r="H22" s="5" t="s">
        <v>105</v>
      </c>
      <c r="I22" s="5" t="s">
        <v>105</v>
      </c>
      <c r="J22" s="5" t="s">
        <v>104</v>
      </c>
      <c r="K22" s="5" t="s">
        <v>90</v>
      </c>
      <c r="L22" s="5">
        <v>17</v>
      </c>
      <c r="M22" s="5">
        <v>59</v>
      </c>
      <c r="N22" s="20">
        <v>63.6</v>
      </c>
      <c r="O22" s="21">
        <f>(N22*324/136.4/12)+67</f>
        <v>79.589442815249271</v>
      </c>
      <c r="P22" s="21">
        <v>68.400000000000006</v>
      </c>
      <c r="Q22" s="21">
        <v>74.599999999999994</v>
      </c>
      <c r="R22" s="17" t="s">
        <v>75</v>
      </c>
    </row>
    <row r="23" spans="1:18" x14ac:dyDescent="0.25">
      <c r="A23" s="1">
        <v>20</v>
      </c>
      <c r="B23" s="1" t="s">
        <v>31</v>
      </c>
      <c r="C23" s="1" t="s">
        <v>7</v>
      </c>
      <c r="D23" s="1" t="s">
        <v>67</v>
      </c>
      <c r="E23" s="2">
        <v>65</v>
      </c>
      <c r="F23" s="3" t="s">
        <v>51</v>
      </c>
      <c r="G23" s="12">
        <v>1</v>
      </c>
      <c r="H23" s="5" t="s">
        <v>100</v>
      </c>
      <c r="I23" s="5" t="s">
        <v>124</v>
      </c>
      <c r="J23" s="5" t="s">
        <v>92</v>
      </c>
      <c r="K23" s="5" t="s">
        <v>90</v>
      </c>
      <c r="L23" s="5">
        <v>20</v>
      </c>
      <c r="M23" s="5"/>
      <c r="N23" s="23">
        <v>76.2</v>
      </c>
      <c r="O23" s="24">
        <f>((N23*300)/(200-N23)/12)+E23</f>
        <v>80.387722132471737</v>
      </c>
      <c r="P23" s="21">
        <v>68.400000000000006</v>
      </c>
      <c r="Q23" s="21">
        <v>74.599999999999994</v>
      </c>
      <c r="R23" s="17" t="s">
        <v>76</v>
      </c>
    </row>
    <row r="24" spans="1:18" x14ac:dyDescent="0.25">
      <c r="A24" s="1">
        <v>21</v>
      </c>
      <c r="B24" s="1" t="s">
        <v>32</v>
      </c>
      <c r="C24" s="1" t="s">
        <v>7</v>
      </c>
      <c r="D24" s="1" t="s">
        <v>22</v>
      </c>
      <c r="E24" s="2" t="s">
        <v>33</v>
      </c>
      <c r="F24" s="6"/>
      <c r="G24" s="4"/>
      <c r="H24" s="4"/>
      <c r="I24" s="4"/>
      <c r="J24" s="4"/>
      <c r="K24" s="4"/>
      <c r="L24" s="4"/>
      <c r="M24" s="4"/>
      <c r="N24" s="20" t="s">
        <v>22</v>
      </c>
      <c r="O24" s="1" t="s">
        <v>66</v>
      </c>
      <c r="P24" s="21">
        <v>68.400000000000006</v>
      </c>
      <c r="Q24" s="21">
        <v>74.599999999999994</v>
      </c>
      <c r="R24" s="19"/>
    </row>
    <row r="25" spans="1:18" x14ac:dyDescent="0.25">
      <c r="A25" s="1">
        <v>22</v>
      </c>
      <c r="B25" s="1" t="s">
        <v>34</v>
      </c>
      <c r="C25" s="1" t="s">
        <v>7</v>
      </c>
      <c r="D25" s="1" t="s">
        <v>12</v>
      </c>
      <c r="E25" s="5">
        <v>65</v>
      </c>
      <c r="F25" s="13">
        <v>1</v>
      </c>
      <c r="G25" s="12">
        <v>1</v>
      </c>
      <c r="H25" s="5" t="s">
        <v>103</v>
      </c>
      <c r="I25" s="5" t="s">
        <v>124</v>
      </c>
      <c r="J25" s="5" t="s">
        <v>102</v>
      </c>
      <c r="K25" s="5" t="s">
        <v>94</v>
      </c>
      <c r="L25" s="5">
        <v>21</v>
      </c>
      <c r="M25" s="5">
        <v>55</v>
      </c>
      <c r="N25" s="20">
        <v>84.8</v>
      </c>
      <c r="O25" s="21">
        <f>((N25*300)/(200-N25)/12)+E25</f>
        <v>83.402777777777771</v>
      </c>
      <c r="P25" s="21">
        <v>68.400000000000006</v>
      </c>
      <c r="Q25" s="21">
        <v>74.599999999999994</v>
      </c>
      <c r="R25" s="18" t="s">
        <v>114</v>
      </c>
    </row>
    <row r="26" spans="1:18" x14ac:dyDescent="0.25">
      <c r="A26" s="1">
        <v>23</v>
      </c>
      <c r="B26" s="1" t="s">
        <v>59</v>
      </c>
      <c r="C26" s="1" t="s">
        <v>19</v>
      </c>
      <c r="D26" s="1" t="s">
        <v>66</v>
      </c>
      <c r="E26" s="1" t="s">
        <v>66</v>
      </c>
      <c r="F26" s="1" t="s">
        <v>66</v>
      </c>
      <c r="G26" s="1" t="s">
        <v>66</v>
      </c>
      <c r="H26" s="1" t="s">
        <v>66</v>
      </c>
      <c r="I26" s="1" t="s">
        <v>66</v>
      </c>
      <c r="J26" s="1" t="s">
        <v>66</v>
      </c>
      <c r="K26" s="1" t="s">
        <v>66</v>
      </c>
      <c r="L26" s="1" t="s">
        <v>66</v>
      </c>
      <c r="M26" s="1" t="s">
        <v>66</v>
      </c>
      <c r="N26" s="1" t="s">
        <v>66</v>
      </c>
      <c r="O26" s="16" t="s">
        <v>66</v>
      </c>
      <c r="P26" s="16" t="s">
        <v>66</v>
      </c>
      <c r="Q26" s="16" t="s">
        <v>66</v>
      </c>
      <c r="R26" s="16" t="s">
        <v>66</v>
      </c>
    </row>
    <row r="27" spans="1:18" x14ac:dyDescent="0.25">
      <c r="A27" s="1">
        <v>24</v>
      </c>
      <c r="B27" s="1" t="s">
        <v>60</v>
      </c>
      <c r="C27" s="1" t="s">
        <v>19</v>
      </c>
      <c r="D27" s="1" t="s">
        <v>66</v>
      </c>
      <c r="E27" s="1" t="s">
        <v>66</v>
      </c>
      <c r="F27" s="1" t="s">
        <v>66</v>
      </c>
      <c r="G27" s="1" t="s">
        <v>66</v>
      </c>
      <c r="H27" s="1" t="s">
        <v>66</v>
      </c>
      <c r="I27" s="1" t="s">
        <v>66</v>
      </c>
      <c r="J27" s="1" t="s">
        <v>66</v>
      </c>
      <c r="K27" s="1" t="s">
        <v>66</v>
      </c>
      <c r="L27" s="1" t="s">
        <v>66</v>
      </c>
      <c r="M27" s="1" t="s">
        <v>66</v>
      </c>
      <c r="N27" s="1" t="s">
        <v>66</v>
      </c>
      <c r="O27" s="16" t="s">
        <v>66</v>
      </c>
      <c r="P27" s="16" t="s">
        <v>66</v>
      </c>
      <c r="Q27" s="16" t="s">
        <v>66</v>
      </c>
      <c r="R27" s="16" t="s">
        <v>66</v>
      </c>
    </row>
    <row r="28" spans="1:18" x14ac:dyDescent="0.25">
      <c r="A28" s="1">
        <v>25</v>
      </c>
      <c r="B28" s="1" t="s">
        <v>61</v>
      </c>
      <c r="C28" s="1" t="s">
        <v>19</v>
      </c>
      <c r="D28" s="1" t="s">
        <v>66</v>
      </c>
      <c r="E28" s="1" t="s">
        <v>66</v>
      </c>
      <c r="F28" s="1" t="s">
        <v>66</v>
      </c>
      <c r="G28" s="1" t="s">
        <v>66</v>
      </c>
      <c r="H28" s="1" t="s">
        <v>66</v>
      </c>
      <c r="I28" s="1" t="s">
        <v>66</v>
      </c>
      <c r="J28" s="1" t="s">
        <v>66</v>
      </c>
      <c r="K28" s="1" t="s">
        <v>66</v>
      </c>
      <c r="L28" s="1" t="s">
        <v>66</v>
      </c>
      <c r="M28" s="1" t="s">
        <v>66</v>
      </c>
      <c r="N28" s="1" t="s">
        <v>66</v>
      </c>
      <c r="O28" s="16" t="s">
        <v>66</v>
      </c>
      <c r="P28" s="16" t="s">
        <v>66</v>
      </c>
      <c r="Q28" s="16" t="s">
        <v>66</v>
      </c>
      <c r="R28" s="16" t="s">
        <v>66</v>
      </c>
    </row>
    <row r="29" spans="1:18" x14ac:dyDescent="0.25">
      <c r="A29" s="1">
        <v>26</v>
      </c>
      <c r="B29" s="1" t="s">
        <v>62</v>
      </c>
      <c r="C29" s="1" t="s">
        <v>19</v>
      </c>
      <c r="D29" s="1" t="s">
        <v>66</v>
      </c>
      <c r="E29" s="1" t="s">
        <v>66</v>
      </c>
      <c r="F29" s="1" t="s">
        <v>66</v>
      </c>
      <c r="G29" s="1" t="s">
        <v>66</v>
      </c>
      <c r="H29" s="1" t="s">
        <v>66</v>
      </c>
      <c r="I29" s="1" t="s">
        <v>66</v>
      </c>
      <c r="J29" s="1" t="s">
        <v>66</v>
      </c>
      <c r="K29" s="1" t="s">
        <v>66</v>
      </c>
      <c r="L29" s="1" t="s">
        <v>66</v>
      </c>
      <c r="M29" s="1" t="s">
        <v>66</v>
      </c>
      <c r="N29" s="1" t="s">
        <v>66</v>
      </c>
      <c r="O29" s="16" t="s">
        <v>66</v>
      </c>
      <c r="P29" s="16" t="s">
        <v>66</v>
      </c>
      <c r="Q29" s="16" t="s">
        <v>66</v>
      </c>
      <c r="R29" s="16" t="s">
        <v>66</v>
      </c>
    </row>
    <row r="30" spans="1:18" x14ac:dyDescent="0.25">
      <c r="A30" s="1">
        <v>27</v>
      </c>
      <c r="B30" s="1" t="s">
        <v>63</v>
      </c>
      <c r="C30" s="1" t="s">
        <v>19</v>
      </c>
      <c r="D30" s="1" t="s">
        <v>66</v>
      </c>
      <c r="E30" s="1" t="s">
        <v>66</v>
      </c>
      <c r="F30" s="1" t="s">
        <v>66</v>
      </c>
      <c r="G30" s="1" t="s">
        <v>66</v>
      </c>
      <c r="H30" s="1" t="s">
        <v>66</v>
      </c>
      <c r="I30" s="1" t="s">
        <v>66</v>
      </c>
      <c r="J30" s="1" t="s">
        <v>66</v>
      </c>
      <c r="K30" s="1" t="s">
        <v>66</v>
      </c>
      <c r="L30" s="1" t="s">
        <v>66</v>
      </c>
      <c r="M30" s="1" t="s">
        <v>66</v>
      </c>
      <c r="N30" s="1" t="s">
        <v>66</v>
      </c>
      <c r="O30" s="16" t="s">
        <v>66</v>
      </c>
      <c r="P30" s="16" t="s">
        <v>66</v>
      </c>
      <c r="Q30" s="16" t="s">
        <v>66</v>
      </c>
      <c r="R30" s="16" t="s">
        <v>66</v>
      </c>
    </row>
    <row r="31" spans="1:18" x14ac:dyDescent="0.25">
      <c r="A31" s="1">
        <v>28</v>
      </c>
      <c r="B31" s="1" t="s">
        <v>64</v>
      </c>
      <c r="C31" s="1" t="s">
        <v>19</v>
      </c>
      <c r="D31" s="1" t="s">
        <v>66</v>
      </c>
      <c r="E31" s="1" t="s">
        <v>66</v>
      </c>
      <c r="F31" s="1" t="s">
        <v>66</v>
      </c>
      <c r="G31" s="1" t="s">
        <v>66</v>
      </c>
      <c r="H31" s="1" t="s">
        <v>66</v>
      </c>
      <c r="I31" s="1" t="s">
        <v>66</v>
      </c>
      <c r="J31" s="1" t="s">
        <v>66</v>
      </c>
      <c r="K31" s="1" t="s">
        <v>66</v>
      </c>
      <c r="L31" s="1" t="s">
        <v>66</v>
      </c>
      <c r="M31" s="1" t="s">
        <v>66</v>
      </c>
      <c r="N31" s="1" t="s">
        <v>66</v>
      </c>
      <c r="O31" s="16" t="s">
        <v>66</v>
      </c>
      <c r="P31" s="16" t="s">
        <v>66</v>
      </c>
      <c r="Q31" s="16" t="s">
        <v>66</v>
      </c>
      <c r="R31" s="16" t="s">
        <v>66</v>
      </c>
    </row>
    <row r="32" spans="1:18" x14ac:dyDescent="0.25">
      <c r="A32" s="1">
        <v>29</v>
      </c>
      <c r="B32" s="1" t="s">
        <v>35</v>
      </c>
      <c r="C32" s="1" t="s">
        <v>7</v>
      </c>
      <c r="D32" s="1" t="s">
        <v>36</v>
      </c>
      <c r="E32" s="2">
        <v>67</v>
      </c>
      <c r="F32" s="13">
        <v>1</v>
      </c>
      <c r="G32" s="12">
        <v>1</v>
      </c>
      <c r="H32" s="5" t="s">
        <v>100</v>
      </c>
      <c r="I32" s="5" t="s">
        <v>99</v>
      </c>
      <c r="J32" s="5" t="s">
        <v>101</v>
      </c>
      <c r="K32" s="5" t="s">
        <v>94</v>
      </c>
      <c r="L32" s="5">
        <v>21</v>
      </c>
      <c r="M32" s="5">
        <v>55</v>
      </c>
      <c r="N32" s="20">
        <v>76.400000000000006</v>
      </c>
      <c r="O32" s="21">
        <f>(N32*324/123.6/12)+67</f>
        <v>83.689320388349515</v>
      </c>
      <c r="P32" s="21">
        <v>68.400000000000006</v>
      </c>
      <c r="Q32" s="21">
        <v>74.599999999999994</v>
      </c>
      <c r="R32" s="17" t="s">
        <v>98</v>
      </c>
    </row>
    <row r="33" spans="1:18" x14ac:dyDescent="0.25">
      <c r="A33" s="1">
        <v>30</v>
      </c>
      <c r="B33" s="1" t="s">
        <v>37</v>
      </c>
      <c r="C33" s="1" t="s">
        <v>7</v>
      </c>
      <c r="D33" s="1" t="s">
        <v>22</v>
      </c>
      <c r="E33" s="2" t="s">
        <v>33</v>
      </c>
      <c r="F33" s="6"/>
      <c r="G33" s="4"/>
      <c r="H33" s="4"/>
      <c r="I33" s="4"/>
      <c r="J33" s="4"/>
      <c r="K33" s="4"/>
      <c r="L33" s="4"/>
      <c r="M33" s="4"/>
      <c r="N33" s="20" t="s">
        <v>22</v>
      </c>
      <c r="O33" s="1" t="s">
        <v>66</v>
      </c>
      <c r="P33" s="21">
        <v>68.400000000000006</v>
      </c>
      <c r="Q33" s="21">
        <v>74.599999999999994</v>
      </c>
      <c r="R33" s="19"/>
    </row>
    <row r="34" spans="1:18" x14ac:dyDescent="0.25">
      <c r="A34" s="1">
        <v>31</v>
      </c>
      <c r="B34" s="1" t="s">
        <v>38</v>
      </c>
      <c r="C34" s="1" t="s">
        <v>7</v>
      </c>
      <c r="D34" s="1" t="s">
        <v>10</v>
      </c>
      <c r="E34" s="2">
        <v>65</v>
      </c>
      <c r="F34" s="3">
        <v>1</v>
      </c>
      <c r="G34" s="4"/>
      <c r="H34" s="4"/>
      <c r="I34" s="4"/>
      <c r="J34" s="4"/>
      <c r="K34" s="4"/>
      <c r="L34" s="4"/>
      <c r="M34" s="4"/>
      <c r="N34" s="20">
        <v>76.8</v>
      </c>
      <c r="O34" s="21">
        <f t="shared" ref="O34:O36" si="0">((N34*300)/(200-N34)/12)+E34</f>
        <v>80.584415584415581</v>
      </c>
      <c r="P34" s="21">
        <v>68.400000000000006</v>
      </c>
      <c r="Q34" s="21">
        <v>74.599999999999994</v>
      </c>
      <c r="R34" s="19"/>
    </row>
    <row r="35" spans="1:18" x14ac:dyDescent="0.25">
      <c r="A35" s="1">
        <v>32</v>
      </c>
      <c r="B35" s="1" t="s">
        <v>39</v>
      </c>
      <c r="C35" s="1" t="s">
        <v>7</v>
      </c>
      <c r="D35" s="1" t="s">
        <v>40</v>
      </c>
      <c r="E35" s="2">
        <v>65</v>
      </c>
      <c r="F35" s="3">
        <v>0.8</v>
      </c>
      <c r="G35" s="12">
        <v>1</v>
      </c>
      <c r="H35" s="5" t="s">
        <v>7</v>
      </c>
      <c r="I35" s="5" t="s">
        <v>66</v>
      </c>
      <c r="J35" s="5" t="s">
        <v>92</v>
      </c>
      <c r="K35" s="5" t="s">
        <v>7</v>
      </c>
      <c r="L35" s="5">
        <v>16</v>
      </c>
      <c r="M35" s="5">
        <v>60</v>
      </c>
      <c r="N35" s="20">
        <v>66.8</v>
      </c>
      <c r="O35" s="21">
        <f t="shared" si="0"/>
        <v>77.537537537537531</v>
      </c>
      <c r="P35" s="21">
        <v>68.400000000000006</v>
      </c>
      <c r="Q35" s="21">
        <v>74.599999999999994</v>
      </c>
      <c r="R35" s="17" t="s">
        <v>77</v>
      </c>
    </row>
    <row r="36" spans="1:18" x14ac:dyDescent="0.25">
      <c r="A36" s="1">
        <v>33</v>
      </c>
      <c r="B36" s="1" t="s">
        <v>41</v>
      </c>
      <c r="C36" s="1" t="s">
        <v>7</v>
      </c>
      <c r="D36" s="1" t="s">
        <v>42</v>
      </c>
      <c r="E36" s="2">
        <v>65</v>
      </c>
      <c r="F36" s="3">
        <v>0.75</v>
      </c>
      <c r="G36" s="12">
        <v>1</v>
      </c>
      <c r="H36" s="5" t="s">
        <v>7</v>
      </c>
      <c r="I36" s="5" t="s">
        <v>124</v>
      </c>
      <c r="J36" s="5" t="s">
        <v>92</v>
      </c>
      <c r="K36" s="5" t="s">
        <v>90</v>
      </c>
      <c r="L36" s="5" t="s">
        <v>94</v>
      </c>
      <c r="M36" s="5">
        <v>60</v>
      </c>
      <c r="N36" s="20">
        <v>90</v>
      </c>
      <c r="O36" s="21">
        <f t="shared" si="0"/>
        <v>85.454545454545453</v>
      </c>
      <c r="P36" s="21">
        <v>68.400000000000006</v>
      </c>
      <c r="Q36" s="21">
        <v>74.599999999999994</v>
      </c>
      <c r="R36" s="17" t="s">
        <v>96</v>
      </c>
    </row>
    <row r="37" spans="1:18" x14ac:dyDescent="0.25">
      <c r="A37" s="1">
        <v>34</v>
      </c>
      <c r="B37" s="1" t="s">
        <v>43</v>
      </c>
      <c r="C37" s="1" t="s">
        <v>7</v>
      </c>
      <c r="D37" s="1" t="s">
        <v>22</v>
      </c>
      <c r="E37" s="2" t="s">
        <v>44</v>
      </c>
      <c r="F37" s="13">
        <v>1</v>
      </c>
      <c r="G37" s="12">
        <v>1</v>
      </c>
      <c r="H37" s="5" t="s">
        <v>87</v>
      </c>
      <c r="I37" s="5" t="s">
        <v>85</v>
      </c>
      <c r="J37" s="5" t="s">
        <v>92</v>
      </c>
      <c r="K37" s="5" t="s">
        <v>7</v>
      </c>
      <c r="L37" s="5">
        <v>20</v>
      </c>
      <c r="M37" s="5">
        <v>55</v>
      </c>
      <c r="N37" s="20" t="s">
        <v>22</v>
      </c>
      <c r="O37" s="1" t="s">
        <v>66</v>
      </c>
      <c r="P37" s="21">
        <v>68.400000000000006</v>
      </c>
      <c r="Q37" s="21">
        <v>74.599999999999994</v>
      </c>
      <c r="R37" s="17" t="s">
        <v>83</v>
      </c>
    </row>
    <row r="38" spans="1:18" x14ac:dyDescent="0.25">
      <c r="A38" s="1">
        <v>35</v>
      </c>
      <c r="B38" s="1" t="s">
        <v>65</v>
      </c>
      <c r="C38" s="1" t="s">
        <v>19</v>
      </c>
      <c r="D38" s="1" t="s">
        <v>66</v>
      </c>
      <c r="E38" s="1" t="s">
        <v>66</v>
      </c>
      <c r="F38" s="1" t="s">
        <v>66</v>
      </c>
      <c r="G38" s="1" t="s">
        <v>66</v>
      </c>
      <c r="H38" s="1" t="s">
        <v>66</v>
      </c>
      <c r="I38" s="1" t="s">
        <v>66</v>
      </c>
      <c r="J38" s="1" t="s">
        <v>66</v>
      </c>
      <c r="K38" s="1" t="s">
        <v>66</v>
      </c>
      <c r="L38" s="1" t="s">
        <v>66</v>
      </c>
      <c r="M38" s="1" t="s">
        <v>66</v>
      </c>
      <c r="N38" s="1" t="s">
        <v>66</v>
      </c>
      <c r="O38" s="16" t="s">
        <v>66</v>
      </c>
      <c r="P38" s="16" t="s">
        <v>66</v>
      </c>
      <c r="Q38" s="16" t="s">
        <v>66</v>
      </c>
      <c r="R38" s="16" t="s">
        <v>66</v>
      </c>
    </row>
    <row r="39" spans="1:18" x14ac:dyDescent="0.25">
      <c r="A39" s="1">
        <v>36</v>
      </c>
      <c r="B39" s="1" t="s">
        <v>45</v>
      </c>
      <c r="C39" s="1" t="s">
        <v>7</v>
      </c>
      <c r="D39" s="1" t="s">
        <v>46</v>
      </c>
      <c r="E39" s="5">
        <v>65</v>
      </c>
      <c r="F39" s="13">
        <v>0.6</v>
      </c>
      <c r="G39" s="12">
        <v>1</v>
      </c>
      <c r="H39" s="5" t="s">
        <v>93</v>
      </c>
      <c r="I39" s="5" t="s">
        <v>66</v>
      </c>
      <c r="J39" s="5" t="s">
        <v>92</v>
      </c>
      <c r="K39" s="5" t="s">
        <v>94</v>
      </c>
      <c r="L39" s="5" t="s">
        <v>94</v>
      </c>
      <c r="M39" s="5" t="s">
        <v>94</v>
      </c>
      <c r="N39" s="20">
        <v>69.2</v>
      </c>
      <c r="O39" s="21">
        <f>((N39*300)/(200-N39)/12)+E39</f>
        <v>78.226299694189606</v>
      </c>
      <c r="P39" s="21">
        <v>68.400000000000006</v>
      </c>
      <c r="Q39" s="21">
        <v>74.599999999999994</v>
      </c>
      <c r="R39" s="17" t="s">
        <v>78</v>
      </c>
    </row>
    <row r="40" spans="1:18" x14ac:dyDescent="0.25">
      <c r="A40" s="1">
        <v>37</v>
      </c>
      <c r="B40" s="1" t="s">
        <v>47</v>
      </c>
      <c r="C40" s="1" t="s">
        <v>7</v>
      </c>
      <c r="D40" s="1" t="s">
        <v>48</v>
      </c>
      <c r="E40" s="2">
        <v>67</v>
      </c>
      <c r="F40" s="3">
        <v>1</v>
      </c>
      <c r="G40" s="12">
        <v>1</v>
      </c>
      <c r="H40" s="5" t="s">
        <v>97</v>
      </c>
      <c r="I40" s="5" t="s">
        <v>124</v>
      </c>
      <c r="J40" s="5" t="s">
        <v>95</v>
      </c>
      <c r="K40" s="5" t="s">
        <v>90</v>
      </c>
      <c r="L40" s="5">
        <v>22</v>
      </c>
      <c r="M40" s="5" t="s">
        <v>94</v>
      </c>
      <c r="N40" s="20">
        <v>69.2</v>
      </c>
      <c r="O40" s="21">
        <f>(N40*324/130.8/12)+67</f>
        <v>81.284403669724767</v>
      </c>
      <c r="P40" s="21">
        <v>68.400000000000006</v>
      </c>
      <c r="Q40" s="21">
        <v>74.599999999999994</v>
      </c>
      <c r="R40" s="15" t="s">
        <v>114</v>
      </c>
    </row>
    <row r="41" spans="1:18" x14ac:dyDescent="0.25">
      <c r="A41" s="1">
        <v>38</v>
      </c>
      <c r="B41" s="1" t="s">
        <v>49</v>
      </c>
      <c r="C41" s="1" t="s">
        <v>7</v>
      </c>
      <c r="D41" s="1" t="s">
        <v>50</v>
      </c>
      <c r="E41" s="2">
        <v>65</v>
      </c>
      <c r="F41" s="3">
        <v>1</v>
      </c>
      <c r="G41" s="12">
        <v>1</v>
      </c>
      <c r="H41" s="5" t="s">
        <v>7</v>
      </c>
      <c r="I41" s="5" t="s">
        <v>124</v>
      </c>
      <c r="J41" s="5" t="s">
        <v>92</v>
      </c>
      <c r="K41" s="5" t="s">
        <v>90</v>
      </c>
      <c r="L41" s="5">
        <v>21</v>
      </c>
      <c r="M41" s="5">
        <v>55</v>
      </c>
      <c r="N41" s="20">
        <v>97.6</v>
      </c>
      <c r="O41" s="21">
        <f>((N41*300)/(200-N41)/12)+E41</f>
        <v>88.828125</v>
      </c>
      <c r="P41" s="21">
        <v>68.400000000000006</v>
      </c>
      <c r="Q41" s="21">
        <v>74.599999999999994</v>
      </c>
      <c r="R41" s="17" t="s">
        <v>79</v>
      </c>
    </row>
  </sheetData>
  <autoFilter ref="B3:R41"/>
  <hyperlinks>
    <hyperlink ref="R35" r:id="rId1"/>
    <hyperlink ref="R4" r:id="rId2"/>
    <hyperlink ref="R5" r:id="rId3"/>
    <hyperlink ref="R8" r:id="rId4"/>
    <hyperlink ref="R16" r:id="rId5"/>
    <hyperlink ref="R21" r:id="rId6"/>
    <hyperlink ref="R22" r:id="rId7"/>
    <hyperlink ref="R23" r:id="rId8"/>
    <hyperlink ref="R39" r:id="rId9"/>
    <hyperlink ref="R41" r:id="rId10"/>
    <hyperlink ref="R9" r:id="rId11"/>
    <hyperlink ref="R37" r:id="rId12"/>
    <hyperlink ref="R36" r:id="rId13"/>
    <hyperlink ref="R32" r:id="rId14"/>
    <hyperlink ref="R10" r:id="rId15"/>
  </hyperlinks>
  <pageMargins left="0.7" right="0.7" top="0.78740157499999996" bottom="0.78740157499999996" header="0.3" footer="0.3"/>
  <pageSetup paperSize="9" orientation="portrait"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Kotzan</dc:creator>
  <cp:lastModifiedBy>Björn Kotzan</cp:lastModifiedBy>
  <dcterms:created xsi:type="dcterms:W3CDTF">2014-08-13T13:05:26Z</dcterms:created>
  <dcterms:modified xsi:type="dcterms:W3CDTF">2014-08-18T10:18:25Z</dcterms:modified>
</cp:coreProperties>
</file>